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13" documentId="13_ncr:1_{3E94786A-2ED7-4FAE-AE6B-6B50CC3F23B9}" xr6:coauthVersionLast="45" xr6:coauthVersionMax="45" xr10:uidLastSave="{D14A0A3B-8F39-4C9A-B2F8-5036DD2C96DC}"/>
  <bookViews>
    <workbookView xWindow="-120" yWindow="-120" windowWidth="20730" windowHeight="11160" tabRatio="60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 s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C96" i="1" l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C22" i="1" s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F20" i="2" l="1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<sst xmlns="http://schemas.openxmlformats.org/spreadsheetml/2006/main" count="355" uniqueCount="232">
  <si>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</si>
  <si>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</si>
  <si>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</si>
  <si>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</si>
  <si>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</si>
  <si>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</si>
  <si>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</si>
  <si>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</si>
  <si>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</si>
  <si>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</si>
  <si>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</si>
  <si>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</si>
  <si>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</si>
  <si>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</si>
  <si>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</si>
  <si>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</si>
  <si>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</si>
  <si>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</si>
  <si>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</si>
  <si>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</si>
  <si>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</si>
  <si>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</si>
  <si>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</si>
  <si>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</si>
  <si>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</si>
  <si>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</si>
  <si>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</si>
  <si>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</si>
  <si>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</si>
  <si>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</si>
  <si>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</si>
  <si>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</si>
  <si>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</si>
  <si>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</si>
  <si>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</si>
  <si>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</si>
  <si>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</si>
  <si>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</si>
  <si>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</si>
  <si>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</si>
  <si>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</si>
  <si>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</si>
  <si>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</si>
  <si>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</si>
  <si>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</si>
  <si>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</si>
  <si>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</si>
  <si>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</si>
  <si>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</si>
  <si>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</si>
  <si>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</si>
  <si>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</si>
  <si>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</si>
  <si>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</si>
  <si>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</si>
  <si>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</si>
  <si>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</si>
  <si>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</si>
  <si>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</si>
  <si>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</si>
  <si>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</si>
  <si>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</si>
  <si>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</si>
  <si>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</si>
  <si>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</si>
  <si>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</si>
  <si>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</si>
  <si>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</si>
  <si>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</si>
  <si>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</si>
  <si>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</si>
  <si>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</si>
  <si>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</si>
  <si>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</si>
  <si>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</si>
  <si>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</si>
  <si>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</si>
  <si>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</si>
  <si>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</si>
  <si>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</si>
  <si>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</si>
  <si>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</si>
  <si>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</si>
  <si>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</si>
  <si>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</si>
  <si>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</si>
  <si>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</si>
  <si>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</si>
  <si>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</si>
  <si>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</si>
  <si>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</si>
  <si>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</si>
  <si>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</si>
  <si>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</si>
  <si>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</si>
  <si>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</si>
  <si>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</si>
  <si>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</si>
  <si>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</si>
  <si>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</si>
  <si>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</si>
  <si>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</si>
  <si>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</si>
  <si>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</si>
  <si>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</si>
  <si>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</si>
  <si>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</si>
  <si>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</si>
  <si>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</si>
  <si>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</si>
  <si>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</si>
  <si>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</si>
  <si>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</si>
  <si>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</si>
  <si>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</si>
  <si>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</si>
  <si>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</si>
  <si>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</si>
  <si>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</si>
  <si>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</si>
  <si>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</si>
  <si>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</si>
  <si>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</si>
  <si>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</si>
  <si>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</si>
  <si>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</si>
  <si>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</si>
  <si>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</si>
  <si>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</si>
  <si>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</si>
  <si>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</si>
  <si>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</si>
  <si>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</si>
  <si>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</si>
  <si>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</si>
  <si>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</si>
  <si>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</si>
  <si>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</si>
  <si>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</si>
  <si>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</si>
  <si>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</si>
  <si>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</si>
  <si>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</si>
  <si>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</si>
  <si>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</si>
  <si>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</si>
  <si>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</si>
  <si>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</si>
  <si>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</si>
  <si>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</si>
  <si>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</si>
  <si>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</si>
  <si>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</si>
  <si>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</si>
  <si>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</si>
  <si>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</si>
  <si>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</si>
  <si>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</si>
  <si>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</si>
  <si>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</si>
  <si>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</si>
  <si>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</si>
  <si>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</si>
  <si>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</si>
  <si>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</si>
  <si>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</si>
  <si>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</si>
  <si>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</si>
  <si>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</si>
  <si>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</si>
  <si>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</si>
  <si>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</si>
  <si>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</si>
  <si>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</si>
  <si>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</si>
  <si>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</si>
  <si>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</si>
  <si>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</si>
  <si>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</si>
  <si>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</si>
  <si>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</si>
  <si>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</si>
  <si>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</si>
  <si>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</si>
  <si>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</si>
  <si>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</si>
  <si>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</si>
  <si>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</si>
  <si>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</si>
  <si>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</si>
  <si>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</si>
  <si>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</si>
  <si>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</si>
  <si>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</si>
  <si>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</si>
  <si>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</si>
  <si>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</si>
  <si>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</si>
  <si>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</si>
  <si>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</si>
  <si>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</si>
  <si>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</si>
  <si>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</si>
  <si>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</si>
  <si>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</si>
  <si>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</si>
  <si>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Ojay-Stoney Lake</t>
  </si>
  <si>
    <t>21MM20</t>
  </si>
  <si>
    <t>10U 652367</t>
  </si>
  <si>
    <t>Lw</t>
  </si>
  <si>
    <t>PlAt); S(Lw); S(CtLw)</t>
  </si>
  <si>
    <t xml:space="preserve">Flat </t>
  </si>
  <si>
    <t>Flat</t>
  </si>
  <si>
    <t>All</t>
  </si>
  <si>
    <t>Unknown</t>
  </si>
  <si>
    <t xml:space="preserve">Ojay 200m up </t>
  </si>
  <si>
    <t>4X4 short walk in</t>
  </si>
  <si>
    <t>2WD short walk in</t>
  </si>
  <si>
    <t>Existing road systems</t>
  </si>
  <si>
    <t>Endemic</t>
  </si>
  <si>
    <t>Endemic-Low</t>
  </si>
  <si>
    <t>Minor 2021 and 2022</t>
  </si>
  <si>
    <t>Leave, no action</t>
  </si>
  <si>
    <t>more susceptible spruce though no current infest was found with the exception of two isolated trees online and</t>
  </si>
  <si>
    <t>The majority of this polygon is smaller dbh Spruce not at high risk of current or future beetle attack.  There are areas of larger</t>
  </si>
  <si>
    <t xml:space="preserve">two infested trees observed offline.   This polygon is curently at low risk to future infestations with the current low to endemic </t>
  </si>
  <si>
    <t>Monitor: Hybrid survey fall 2021 or 2022</t>
  </si>
  <si>
    <t xml:space="preserve">levels of attack.  No bark patch samples were taken as there were none to sample.  </t>
  </si>
  <si>
    <t>2018*</t>
  </si>
  <si>
    <t>* Includes all trees infested in 2018 and earlier.</t>
  </si>
  <si>
    <t>2020 SPRUCE BEETLE SURVEYS</t>
  </si>
  <si>
    <t>93I 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</si>
</sst>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abSelected="1" workbookViewId="0">
      <selection activeCell="B4" sqref="B4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209</v>
      </c>
      <c r="AA1" s="32" t="s">
        <v>199</v>
      </c>
      <c r="AB1" s="32" t="s">
        <v>200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199</v>
      </c>
      <c r="AL1" s="32" t="s">
        <v>200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209</v>
      </c>
      <c r="AU1" s="32" t="s">
        <v>199</v>
      </c>
      <c r="AV1" s="32" t="s">
        <v>200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199</v>
      </c>
      <c r="BF1" s="32" t="s">
        <v>200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199</v>
      </c>
      <c r="BP1" s="32" t="s">
        <v>200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199</v>
      </c>
      <c r="BZ1" s="32" t="s">
        <v>200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199</v>
      </c>
      <c r="CJ1" s="32" t="s">
        <v>200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199</v>
      </c>
      <c r="CT1" s="32" t="s">
        <v>200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199</v>
      </c>
      <c r="DD1" s="32" t="s">
        <v>200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206</v>
      </c>
      <c r="B3" s="6" t="s">
        <v>231</v>
      </c>
      <c r="C3" s="181" t="s">
        <v>207</v>
      </c>
      <c r="D3" s="181">
        <v>30.1</v>
      </c>
      <c r="E3" s="181">
        <v>3100</v>
      </c>
      <c r="F3" s="182">
        <v>44181</v>
      </c>
      <c r="G3" s="181" t="s">
        <v>208</v>
      </c>
      <c r="H3" s="181">
        <v>6079235</v>
      </c>
      <c r="I3" s="6" t="s">
        <v>201</v>
      </c>
      <c r="J3" s="6" t="s">
        <v>203</v>
      </c>
      <c r="K3" s="6" t="s">
        <v>204</v>
      </c>
      <c r="L3" s="181" t="s">
        <v>205</v>
      </c>
      <c r="M3" s="6" t="s">
        <v>202</v>
      </c>
      <c r="N3" s="6">
        <v>1</v>
      </c>
      <c r="O3" s="181">
        <v>0</v>
      </c>
      <c r="P3" s="183">
        <v>1</v>
      </c>
      <c r="Q3" s="184">
        <v>2100</v>
      </c>
      <c r="R3" s="184">
        <v>2200</v>
      </c>
      <c r="S3" s="187">
        <v>18</v>
      </c>
      <c r="T3" s="186"/>
      <c r="U3" s="186"/>
      <c r="V3" s="186"/>
      <c r="W3" s="186"/>
      <c r="X3" s="186"/>
      <c r="Y3" s="186"/>
      <c r="Z3" s="186">
        <v>1</v>
      </c>
      <c r="AA3" s="186"/>
      <c r="AB3" s="186"/>
      <c r="AC3" s="189">
        <v>11</v>
      </c>
      <c r="AD3" s="186"/>
      <c r="AE3" s="186"/>
      <c r="AF3" s="186"/>
      <c r="AG3" s="186"/>
      <c r="AH3" s="186"/>
      <c r="AI3" s="186"/>
      <c r="AJ3" s="186"/>
      <c r="AK3" s="186"/>
      <c r="AL3" s="186"/>
      <c r="AM3" s="189">
        <v>10</v>
      </c>
      <c r="AN3" s="186"/>
      <c r="AO3" s="186"/>
      <c r="AP3" s="186"/>
      <c r="AQ3" s="186"/>
      <c r="AR3" s="186"/>
      <c r="AS3" s="186"/>
      <c r="AT3" s="186">
        <v>1</v>
      </c>
      <c r="AU3" s="186"/>
      <c r="AV3" s="186"/>
      <c r="AW3" s="189">
        <v>3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2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44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2</v>
      </c>
      <c r="DZ3" s="6">
        <f t="shared" si="0"/>
        <v>0</v>
      </c>
      <c r="EA3" s="6">
        <f t="shared" si="0"/>
        <v>0</v>
      </c>
      <c r="EB3" s="6">
        <f>DR3+DS3+DT3+DU3+DV3+DW3+DX3</f>
        <v>44</v>
      </c>
      <c r="EC3" s="6">
        <f>DY3+DZ3+EA3+EB3</f>
        <v>46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460</v>
      </c>
      <c r="D8" s="6">
        <f>A8*D3</f>
        <v>13846</v>
      </c>
      <c r="I8" s="96" t="s">
        <v>54</v>
      </c>
      <c r="J8" s="6">
        <f>TOTALS!D20*D3</f>
        <v>13244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95.652173913043484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18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1</v>
      </c>
      <c r="AA203" s="29">
        <f t="shared" si="100"/>
        <v>0</v>
      </c>
      <c r="AB203" s="29">
        <f t="shared" si="100"/>
        <v>0</v>
      </c>
      <c r="AC203" s="44">
        <f t="shared" si="100"/>
        <v>11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10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1</v>
      </c>
      <c r="AU203" s="29">
        <f t="shared" si="101"/>
        <v>0</v>
      </c>
      <c r="AV203" s="29">
        <f t="shared" si="101"/>
        <v>0</v>
      </c>
      <c r="AW203" s="44">
        <f t="shared" si="101"/>
        <v>3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2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44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2</v>
      </c>
      <c r="DZ203" s="29">
        <f t="shared" si="106"/>
        <v>0</v>
      </c>
      <c r="EA203" s="29">
        <f t="shared" si="106"/>
        <v>0</v>
      </c>
      <c r="EB203" s="29">
        <f t="shared" si="106"/>
        <v>44</v>
      </c>
      <c r="EC203" s="29">
        <f t="shared" si="106"/>
        <v>46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30" workbookViewId="0">
      <selection activeCell="Q50" sqref="Q50"/>
    </sheetView>
  </sheetViews>
  <sheetFormatPr defaultRowHeight="12.75" x14ac:dyDescent="0.2"/>
  <cols>
    <col min="1" max="1" width="2.7109375" customWidth="1"/>
    <col min="4" max="4" width="8.7109375" customWidth="1"/>
    <col min="5" max="5" width="10.7109375" customWidth="1"/>
    <col min="6" max="6" width="9.5703125" customWidth="1"/>
    <col min="7" max="7" width="8.140625" customWidth="1"/>
    <col min="8" max="8" width="7.42578125" customWidth="1"/>
    <col min="9" max="9" width="7.28515625" customWidth="1"/>
    <col min="10" max="10" width="10.710937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Ojay-Stoney Lake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 t="str">
        <f>ENTRY!B3</f>
        <v>93I 087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21MM20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44181</v>
      </c>
      <c r="F10" s="45"/>
      <c r="H10" s="46" t="s">
        <v>83</v>
      </c>
      <c r="I10" s="46" t="s">
        <v>84</v>
      </c>
      <c r="J10" s="136" t="str">
        <f>ENTRY!G3</f>
        <v>10U 652367</v>
      </c>
      <c r="K10" s="46" t="s">
        <v>85</v>
      </c>
      <c r="L10" s="136">
        <f>ENTRY!H3</f>
        <v>6079235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30.1</v>
      </c>
      <c r="F11" s="45"/>
      <c r="H11" s="46" t="s">
        <v>87</v>
      </c>
      <c r="I11" s="45"/>
      <c r="J11" s="45"/>
      <c r="K11" s="136">
        <f>ENTRY!E3</f>
        <v>3100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228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44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440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95.652173913043484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2</v>
      </c>
      <c r="H31" s="83"/>
      <c r="I31" s="102">
        <f>ENTRY!DY203/ENTRY!DQ203*10</f>
        <v>20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198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2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44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95.652173913043484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228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18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11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10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3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2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44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2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229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K12" sqref="K12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230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25" workbookViewId="0">
      <selection activeCell="G29" sqref="G29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0.8554687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230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Ojay-Stoney Lake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 t="str">
        <f>ENTRY!B3</f>
        <v>93I 087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21MM20</v>
      </c>
      <c r="F8" s="127"/>
      <c r="G8" s="127"/>
      <c r="H8" s="50"/>
      <c r="I8" s="126" t="s">
        <v>171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30.1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9">
        <f>ENTRY!F3</f>
        <v>44181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10U 652367</v>
      </c>
      <c r="F11" s="133" t="s">
        <v>85</v>
      </c>
      <c r="G11" s="136">
        <f>ENTRY!H3</f>
        <v>6079235</v>
      </c>
      <c r="H11" s="50"/>
      <c r="I11" s="129" t="s">
        <v>87</v>
      </c>
      <c r="J11" s="127"/>
      <c r="K11" s="127"/>
      <c r="L11" s="134">
        <f>ENTRY!E3</f>
        <v>3100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38" t="s">
        <v>215</v>
      </c>
      <c r="F16" s="138"/>
      <c r="G16" s="138"/>
      <c r="H16" s="52" t="s">
        <v>176</v>
      </c>
      <c r="I16" s="50"/>
      <c r="J16" s="138" t="s">
        <v>210</v>
      </c>
      <c r="K16" s="50"/>
      <c r="L16" s="52" t="s">
        <v>177</v>
      </c>
      <c r="M16" s="138" t="s">
        <v>212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211</v>
      </c>
      <c r="F18" s="138"/>
      <c r="G18" s="138"/>
      <c r="H18" s="52" t="s">
        <v>179</v>
      </c>
      <c r="I18" s="50"/>
      <c r="J18" s="98" t="s">
        <v>202</v>
      </c>
      <c r="K18" s="138"/>
      <c r="L18" s="52" t="s">
        <v>180</v>
      </c>
      <c r="M18" s="138" t="s">
        <v>213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50"/>
      <c r="G20" s="98" t="s">
        <v>214</v>
      </c>
      <c r="H20" s="52" t="s">
        <v>182</v>
      </c>
      <c r="I20" s="50"/>
      <c r="J20" s="98" t="s">
        <v>202</v>
      </c>
      <c r="K20" s="50"/>
      <c r="L20" s="52" t="s">
        <v>183</v>
      </c>
      <c r="M20" s="50"/>
      <c r="N20" s="138">
        <v>10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216</v>
      </c>
      <c r="F24" s="50"/>
      <c r="G24" s="50"/>
      <c r="H24" s="52" t="s">
        <v>186</v>
      </c>
      <c r="I24" s="50"/>
      <c r="J24" s="98" t="s">
        <v>217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218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219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220</v>
      </c>
      <c r="F32" s="50"/>
      <c r="G32" s="50"/>
      <c r="H32" s="50"/>
      <c r="I32" s="52" t="s">
        <v>192</v>
      </c>
      <c r="J32" s="50"/>
      <c r="K32" s="50"/>
      <c r="L32" s="98" t="s">
        <v>139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221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226</v>
      </c>
      <c r="F38" s="178"/>
      <c r="G38" s="131"/>
      <c r="H38" s="50"/>
      <c r="I38" s="156" t="s">
        <v>197</v>
      </c>
      <c r="J38" s="50"/>
      <c r="K38" s="50"/>
      <c r="L38" s="138" t="s">
        <v>222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 t="s">
        <v>224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223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225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227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2021-01-06T18:11:00Z</dcterms:modified>
</cp:coreProperties>
</file>